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dilene\Aneta Tocháčková\"/>
    </mc:Choice>
  </mc:AlternateContent>
  <bookViews>
    <workbookView xWindow="480" yWindow="75" windowWidth="27795" windowHeight="12345"/>
  </bookViews>
  <sheets>
    <sheet name="Předp. plán výdajů - rok 2017" sheetId="2" r:id="rId1"/>
  </sheets>
  <definedNames>
    <definedName name="_xlnm.Print_Area" localSheetId="0">'Předp. plán výdajů - rok 2017'!$A$1:$E$51</definedName>
  </definedNames>
  <calcPr calcId="171027" iterateDelta="1E-4"/>
</workbook>
</file>

<file path=xl/calcChain.xml><?xml version="1.0" encoding="utf-8"?>
<calcChain xmlns="http://schemas.openxmlformats.org/spreadsheetml/2006/main">
  <c r="F33" i="2" l="1"/>
  <c r="F24" i="2"/>
  <c r="F26" i="2"/>
  <c r="F30" i="2" s="1"/>
  <c r="F28" i="2"/>
  <c r="F27" i="2"/>
  <c r="F25" i="2"/>
  <c r="F23" i="2"/>
  <c r="F17" i="2"/>
  <c r="E30" i="2"/>
  <c r="C30" i="2"/>
  <c r="E24" i="2" l="1"/>
  <c r="E25" i="2"/>
  <c r="E23" i="2"/>
  <c r="C28" i="2"/>
  <c r="E28" i="2" s="1"/>
  <c r="E26" i="2" l="1"/>
  <c r="C16" i="2" l="1"/>
  <c r="C7" i="2"/>
  <c r="C9" i="2"/>
  <c r="C8" i="2"/>
  <c r="C11" i="2"/>
  <c r="C14" i="2"/>
  <c r="C13" i="2"/>
  <c r="C12" i="2"/>
  <c r="C10" i="2"/>
  <c r="C17" i="2" l="1"/>
  <c r="C42" i="2"/>
  <c r="C33" i="2"/>
  <c r="E33" i="2" s="1"/>
  <c r="E49" i="2" s="1"/>
  <c r="C50" i="2" l="1"/>
  <c r="E17" i="2"/>
  <c r="E50" i="2" s="1"/>
  <c r="E51" i="2" s="1"/>
  <c r="C24" i="2"/>
  <c r="C26" i="2" l="1"/>
  <c r="C49" i="2"/>
  <c r="C51" i="2" s="1"/>
</calcChain>
</file>

<file path=xl/sharedStrings.xml><?xml version="1.0" encoding="utf-8"?>
<sst xmlns="http://schemas.openxmlformats.org/spreadsheetml/2006/main" count="32" uniqueCount="32">
  <si>
    <t>Položka</t>
  </si>
  <si>
    <t>Celkem</t>
  </si>
  <si>
    <t>Odpad</t>
  </si>
  <si>
    <t>Úklid domu</t>
  </si>
  <si>
    <t>Dlouhodobá záloha na opravy "Fond oprav"</t>
  </si>
  <si>
    <t>Plánované výdaje na služby a provoz - rok 2017 (dle stavu v účetnictví k 31.12.2016)</t>
  </si>
  <si>
    <t>Přírůstek 1-12/2017</t>
  </si>
  <si>
    <t>Zůstatek k 31.12.2017</t>
  </si>
  <si>
    <t>Předpokládané čerpání -oprava podlah v garážích</t>
  </si>
  <si>
    <t>Předpokládaný zůstatek k 31.12.2017</t>
  </si>
  <si>
    <t>Plán čerpání za rok 2017 (odhad dle roku 2016)</t>
  </si>
  <si>
    <t>Celkem na účtech</t>
  </si>
  <si>
    <t>Předpokládaný plán výdajů - rok 2017</t>
  </si>
  <si>
    <t>Vodné, stočné</t>
  </si>
  <si>
    <t>Elektřina</t>
  </si>
  <si>
    <t>Výtah</t>
  </si>
  <si>
    <t xml:space="preserve">Pojištění </t>
  </si>
  <si>
    <t>Teplo, TV</t>
  </si>
  <si>
    <t>Správa, účetnictví</t>
  </si>
  <si>
    <t>Provozní režie*</t>
  </si>
  <si>
    <t>* Náklady, u kterých není možné určit přesnou výši, jedná se pouze o odhad</t>
  </si>
  <si>
    <t>Stav bankovního účtu k 31.12.2016</t>
  </si>
  <si>
    <t>Stav spořícího účtu k 31.12.2016</t>
  </si>
  <si>
    <t>Stav k 31.12.2016</t>
  </si>
  <si>
    <t>Statut.odměny</t>
  </si>
  <si>
    <t>k 30.9.2017</t>
  </si>
  <si>
    <t>k 31.12.2017</t>
  </si>
  <si>
    <t>Předpokládané čerpání - výměna kalorimetrů</t>
  </si>
  <si>
    <t>Předpokládaný přírůstek plateb od vlastníků dle předpisu za rok 2017 za služby a provoz (tj. bez FO)</t>
  </si>
  <si>
    <t>Informace o stavu účtů k 31.12.2016</t>
  </si>
  <si>
    <t>k 30.11.2017</t>
  </si>
  <si>
    <t>(za předpokladu, že všichni vlastníci uhradí své zálohy, platí i pro přírůstek do FO)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</si>
</sst>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0" fillId="0" borderId="0" xfId="0" applyFill="1"/>
    <xf numFmtId="0" fontId="3" fillId="0" borderId="0" xfId="0" applyFont="1" applyAlignment="1">
      <alignment horizontal="center"/>
    </xf>
    <xf numFmtId="0" fontId="0" fillId="0" borderId="1" xfId="0" applyBorder="1"/>
    <xf numFmtId="44" fontId="1" fillId="0" borderId="0" xfId="1" applyFont="1"/>
    <xf numFmtId="0" fontId="3" fillId="0" borderId="0" xfId="0" applyFont="1" applyAlignment="1"/>
    <xf numFmtId="44" fontId="0" fillId="0" borderId="0" xfId="1" applyFont="1" applyFill="1"/>
    <xf numFmtId="0" fontId="0" fillId="0" borderId="0" xfId="0" applyFill="1" applyAlignment="1">
      <alignment vertical="center"/>
    </xf>
    <xf numFmtId="44" fontId="0" fillId="0" borderId="0" xfId="1" applyFont="1" applyFill="1" applyAlignment="1">
      <alignment vertical="center"/>
    </xf>
    <xf numFmtId="1" fontId="0" fillId="0" borderId="0" xfId="0" applyNumberFormat="1" applyFill="1"/>
    <xf numFmtId="0" fontId="4" fillId="0" borderId="0" xfId="0" applyFont="1"/>
    <xf numFmtId="0" fontId="1" fillId="0" borderId="3" xfId="0" applyFont="1" applyBorder="1"/>
    <xf numFmtId="0" fontId="0" fillId="0" borderId="2" xfId="0" applyBorder="1"/>
    <xf numFmtId="44" fontId="1" fillId="0" borderId="4" xfId="1" applyFont="1" applyBorder="1"/>
    <xf numFmtId="44" fontId="1" fillId="0" borderId="4" xfId="0" applyNumberFormat="1" applyFont="1" applyBorder="1"/>
    <xf numFmtId="0" fontId="0" fillId="0" borderId="5" xfId="0" applyBorder="1"/>
    <xf numFmtId="0" fontId="0" fillId="0" borderId="6" xfId="0" applyBorder="1"/>
    <xf numFmtId="44" fontId="0" fillId="0" borderId="7" xfId="1" applyFont="1" applyBorder="1"/>
    <xf numFmtId="0" fontId="0" fillId="0" borderId="8" xfId="0" applyBorder="1"/>
    <xf numFmtId="0" fontId="0" fillId="0" borderId="9" xfId="0" applyBorder="1"/>
    <xf numFmtId="44" fontId="0" fillId="0" borderId="10" xfId="1" applyFont="1" applyBorder="1"/>
    <xf numFmtId="0" fontId="0" fillId="0" borderId="11" xfId="0" applyBorder="1"/>
    <xf numFmtId="0" fontId="0" fillId="0" borderId="12" xfId="0" applyBorder="1"/>
    <xf numFmtId="44" fontId="0" fillId="0" borderId="13" xfId="1" applyFont="1" applyBorder="1" applyAlignment="1">
      <alignment horizontal="right"/>
    </xf>
    <xf numFmtId="0" fontId="1" fillId="0" borderId="0" xfId="0" applyFont="1" applyBorder="1"/>
    <xf numFmtId="0" fontId="0" fillId="0" borderId="0" xfId="0" applyBorder="1"/>
    <xf numFmtId="44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44" fontId="1" fillId="0" borderId="10" xfId="1" applyFont="1" applyBorder="1"/>
    <xf numFmtId="44" fontId="0" fillId="0" borderId="0" xfId="0" applyNumberFormat="1"/>
    <xf numFmtId="0" fontId="1" fillId="0" borderId="1" xfId="0" applyFont="1" applyBorder="1"/>
    <xf numFmtId="44" fontId="0" fillId="0" borderId="1" xfId="0" applyNumberFormat="1" applyBorder="1"/>
    <xf numFmtId="0" fontId="1" fillId="0" borderId="14" xfId="0" applyFont="1" applyFill="1" applyBorder="1"/>
    <xf numFmtId="1" fontId="0" fillId="0" borderId="14" xfId="0" applyNumberFormat="1" applyFill="1" applyBorder="1"/>
    <xf numFmtId="44" fontId="1" fillId="0" borderId="14" xfId="1" applyFont="1" applyFill="1" applyBorder="1"/>
    <xf numFmtId="49" fontId="1" fillId="0" borderId="0" xfId="0" applyNumberFormat="1" applyFont="1" applyBorder="1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/>
    </xf>
    <xf numFmtId="44" fontId="1" fillId="0" borderId="0" xfId="1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8" fontId="0" fillId="0" borderId="10" xfId="1" applyNumberFormat="1" applyFont="1" applyBorder="1"/>
    <xf numFmtId="8" fontId="0" fillId="0" borderId="0" xfId="0" applyNumberFormat="1"/>
    <xf numFmtId="0" fontId="4" fillId="0" borderId="0" xfId="0" applyFont="1" applyAlignment="1">
      <alignment horizontal="justify" wrapText="1"/>
    </xf>
    <xf numFmtId="0" fontId="5" fillId="0" borderId="0" xfId="0" applyFo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topLeftCell="A13" workbookViewId="0">
      <selection activeCell="A34" sqref="A34"/>
    </sheetView>
  </sheetViews>
  <sheetFormatPr defaultRowHeight="15" x14ac:dyDescent="0.25"/>
  <cols>
    <col min="1" max="1" width="26.25" customWidth="1"/>
    <col min="2" max="2" width="42.875" customWidth="1"/>
    <col min="3" max="3" width="22.375" customWidth="1"/>
    <col min="4" max="4" width="15.625" customWidth="1"/>
    <col min="5" max="5" width="16.375" bestFit="1" customWidth="1"/>
    <col min="6" max="7" width="15.625" customWidth="1"/>
  </cols>
  <sheetData>
    <row r="1" spans="1:7" ht="21" x14ac:dyDescent="0.35">
      <c r="A1" s="40" t="s">
        <v>12</v>
      </c>
      <c r="B1" s="40"/>
      <c r="C1" s="40"/>
      <c r="D1" s="6"/>
      <c r="E1" s="6"/>
      <c r="F1" s="6"/>
      <c r="G1" s="6"/>
    </row>
    <row r="2" spans="1:7" ht="21" x14ac:dyDescent="0.35">
      <c r="A2" s="3"/>
      <c r="B2" s="3"/>
      <c r="C2" s="3"/>
      <c r="D2" s="3"/>
      <c r="E2" s="28"/>
      <c r="F2" s="28"/>
      <c r="G2" s="28"/>
    </row>
    <row r="3" spans="1:7" ht="15.75" x14ac:dyDescent="0.25">
      <c r="A3" s="11" t="s">
        <v>5</v>
      </c>
      <c r="B3" s="1"/>
      <c r="C3" s="1"/>
    </row>
    <row r="4" spans="1:7" x14ac:dyDescent="0.25">
      <c r="A4" s="1"/>
      <c r="B4" s="1"/>
      <c r="C4" s="1"/>
    </row>
    <row r="5" spans="1:7" x14ac:dyDescent="0.25">
      <c r="B5" s="2"/>
      <c r="C5" s="7"/>
      <c r="D5" s="2"/>
      <c r="E5" s="2"/>
      <c r="F5" s="2"/>
      <c r="G5" s="2"/>
    </row>
    <row r="6" spans="1:7" x14ac:dyDescent="0.25">
      <c r="A6" s="1" t="s">
        <v>0</v>
      </c>
      <c r="B6" s="8"/>
      <c r="C6" s="41" t="s">
        <v>26</v>
      </c>
      <c r="D6" s="2"/>
      <c r="E6" s="42" t="s">
        <v>25</v>
      </c>
      <c r="F6" s="42" t="s">
        <v>30</v>
      </c>
      <c r="G6" s="2"/>
    </row>
    <row r="7" spans="1:7" x14ac:dyDescent="0.25">
      <c r="A7" t="s">
        <v>13</v>
      </c>
      <c r="B7" s="8"/>
      <c r="C7" s="9">
        <f>2223439*1.1</f>
        <v>2445782.9000000004</v>
      </c>
      <c r="D7" s="2"/>
      <c r="E7" s="2"/>
      <c r="F7" s="2"/>
      <c r="G7" s="2"/>
    </row>
    <row r="8" spans="1:7" x14ac:dyDescent="0.25">
      <c r="A8" t="s">
        <v>17</v>
      </c>
      <c r="B8" s="2"/>
      <c r="C8" s="7">
        <f>4468904.45*1.1</f>
        <v>4915794.8950000005</v>
      </c>
      <c r="D8" s="2"/>
      <c r="E8" s="2"/>
      <c r="F8" s="2"/>
      <c r="G8" s="2"/>
    </row>
    <row r="9" spans="1:7" x14ac:dyDescent="0.25">
      <c r="A9" t="s">
        <v>14</v>
      </c>
      <c r="B9" s="2"/>
      <c r="C9" s="7">
        <f>563306.5*1.05</f>
        <v>591471.82500000007</v>
      </c>
      <c r="D9" s="2"/>
      <c r="E9" s="2"/>
      <c r="F9" s="2"/>
      <c r="G9" s="2"/>
    </row>
    <row r="10" spans="1:7" x14ac:dyDescent="0.25">
      <c r="A10" t="s">
        <v>2</v>
      </c>
      <c r="B10" s="2"/>
      <c r="C10" s="7">
        <f>336168*1.05</f>
        <v>352976.4</v>
      </c>
      <c r="D10" s="2"/>
      <c r="E10" s="2"/>
      <c r="F10" s="2"/>
      <c r="G10" s="2"/>
    </row>
    <row r="11" spans="1:7" x14ac:dyDescent="0.25">
      <c r="A11" t="s">
        <v>3</v>
      </c>
      <c r="B11" s="2"/>
      <c r="C11" s="7">
        <f>474000</f>
        <v>474000</v>
      </c>
      <c r="D11" s="2"/>
      <c r="E11" s="2"/>
      <c r="F11" s="2"/>
      <c r="G11" s="2"/>
    </row>
    <row r="12" spans="1:7" x14ac:dyDescent="0.25">
      <c r="A12" t="s">
        <v>15</v>
      </c>
      <c r="B12" s="10"/>
      <c r="C12" s="7">
        <f>212584.88*1.05</f>
        <v>223214.12400000001</v>
      </c>
    </row>
    <row r="13" spans="1:7" x14ac:dyDescent="0.25">
      <c r="A13" t="s">
        <v>18</v>
      </c>
      <c r="B13" s="10"/>
      <c r="C13" s="7">
        <f>447500</f>
        <v>447500</v>
      </c>
    </row>
    <row r="14" spans="1:7" x14ac:dyDescent="0.25">
      <c r="A14" t="s">
        <v>16</v>
      </c>
      <c r="B14" s="10"/>
      <c r="C14" s="7">
        <f>117547</f>
        <v>117547</v>
      </c>
    </row>
    <row r="15" spans="1:7" x14ac:dyDescent="0.25">
      <c r="A15" t="s">
        <v>24</v>
      </c>
      <c r="B15" s="10"/>
      <c r="C15" s="7">
        <v>500000</v>
      </c>
    </row>
    <row r="16" spans="1:7" x14ac:dyDescent="0.25">
      <c r="A16" t="s">
        <v>19</v>
      </c>
      <c r="B16" s="10"/>
      <c r="C16" s="7">
        <f>1328393.27-500000</f>
        <v>828393.27</v>
      </c>
    </row>
    <row r="17" spans="1:6" x14ac:dyDescent="0.25">
      <c r="A17" s="35" t="s">
        <v>1</v>
      </c>
      <c r="B17" s="36"/>
      <c r="C17" s="37">
        <f>SUM(C5:C16)</f>
        <v>10896680.414000001</v>
      </c>
      <c r="E17" s="27">
        <f>C17/12*9</f>
        <v>8172510.3105000006</v>
      </c>
      <c r="F17" s="27">
        <f>C17/12*11</f>
        <v>9988623.7128333338</v>
      </c>
    </row>
    <row r="19" spans="1:6" ht="31.5" customHeight="1" x14ac:dyDescent="0.25">
      <c r="A19" s="39" t="s">
        <v>20</v>
      </c>
      <c r="B19" s="39"/>
      <c r="C19" s="39"/>
    </row>
    <row r="21" spans="1:6" ht="15.75" x14ac:dyDescent="0.25">
      <c r="A21" s="11" t="s">
        <v>4</v>
      </c>
    </row>
    <row r="23" spans="1:6" x14ac:dyDescent="0.25">
      <c r="A23" s="12" t="s">
        <v>23</v>
      </c>
      <c r="B23" s="13"/>
      <c r="C23" s="14">
        <v>5417143.7999999998</v>
      </c>
      <c r="E23" s="32">
        <f>C23</f>
        <v>5417143.7999999998</v>
      </c>
      <c r="F23" s="32">
        <f>C23</f>
        <v>5417143.7999999998</v>
      </c>
    </row>
    <row r="24" spans="1:6" x14ac:dyDescent="0.25">
      <c r="A24" s="16" t="s">
        <v>6</v>
      </c>
      <c r="B24" s="17"/>
      <c r="C24" s="18">
        <f>12*133353</f>
        <v>1600236</v>
      </c>
      <c r="E24" s="32">
        <f>133353*9</f>
        <v>1200177</v>
      </c>
      <c r="F24" s="32">
        <f>133353*11</f>
        <v>1466883</v>
      </c>
    </row>
    <row r="25" spans="1:6" x14ac:dyDescent="0.25">
      <c r="A25" s="19" t="s">
        <v>10</v>
      </c>
      <c r="B25" s="20"/>
      <c r="C25" s="21">
        <v>640000</v>
      </c>
      <c r="E25" s="32">
        <f>C25/12*9</f>
        <v>480000</v>
      </c>
      <c r="F25" s="32">
        <f>C25/12*11</f>
        <v>586666.66666666674</v>
      </c>
    </row>
    <row r="26" spans="1:6" x14ac:dyDescent="0.25">
      <c r="A26" s="29" t="s">
        <v>7</v>
      </c>
      <c r="B26" s="30"/>
      <c r="C26" s="31">
        <f>C23+C24-C25</f>
        <v>6377379.7999999998</v>
      </c>
      <c r="E26" s="27">
        <f>E23+E24-E25</f>
        <v>6137320.7999999998</v>
      </c>
      <c r="F26" s="27">
        <f>F23+F24-F25</f>
        <v>6297360.1333333328</v>
      </c>
    </row>
    <row r="27" spans="1:6" x14ac:dyDescent="0.25">
      <c r="A27" s="19" t="s">
        <v>27</v>
      </c>
      <c r="B27" s="20"/>
      <c r="C27" s="43">
        <v>718210</v>
      </c>
      <c r="E27" s="44"/>
      <c r="F27" s="44">
        <f>C27</f>
        <v>718210</v>
      </c>
    </row>
    <row r="28" spans="1:6" x14ac:dyDescent="0.25">
      <c r="A28" s="22" t="s">
        <v>8</v>
      </c>
      <c r="B28" s="23"/>
      <c r="C28" s="24">
        <f>4575490*1.21</f>
        <v>5536342.8999999994</v>
      </c>
      <c r="E28" s="32">
        <f>C28</f>
        <v>5536342.8999999994</v>
      </c>
      <c r="F28" s="32">
        <f>C28</f>
        <v>5536342.8999999994</v>
      </c>
    </row>
    <row r="30" spans="1:6" x14ac:dyDescent="0.25">
      <c r="A30" s="12" t="s">
        <v>9</v>
      </c>
      <c r="B30" s="13"/>
      <c r="C30" s="15">
        <f>C26-C28-C27</f>
        <v>122826.90000000037</v>
      </c>
      <c r="E30" s="27">
        <f>E26-E28-E27</f>
        <v>600977.90000000037</v>
      </c>
      <c r="F30" s="27">
        <f>F26-F27-F28</f>
        <v>42807.233333333395</v>
      </c>
    </row>
    <row r="31" spans="1:6" x14ac:dyDescent="0.25">
      <c r="A31" s="25"/>
      <c r="B31" s="26"/>
      <c r="C31" s="38"/>
    </row>
    <row r="33" spans="1:6" ht="30.75" customHeight="1" x14ac:dyDescent="0.25">
      <c r="A33" s="45" t="s">
        <v>28</v>
      </c>
      <c r="B33" s="45"/>
      <c r="C33" s="5">
        <f>(1028925-133353)*12</f>
        <v>10746864</v>
      </c>
      <c r="E33" s="27">
        <f>C33/12*9</f>
        <v>8060148</v>
      </c>
      <c r="F33" s="27">
        <f>C33/12*11</f>
        <v>9851292</v>
      </c>
    </row>
    <row r="34" spans="1:6" ht="15.75" x14ac:dyDescent="0.25">
      <c r="A34" s="46" t="s">
        <v>31</v>
      </c>
      <c r="C34" s="5"/>
      <c r="E34" s="27"/>
    </row>
    <row r="35" spans="1:6" ht="15.75" x14ac:dyDescent="0.25">
      <c r="A35" s="11"/>
      <c r="C35" s="5"/>
      <c r="E35" s="27"/>
    </row>
    <row r="36" spans="1:6" ht="15.75" x14ac:dyDescent="0.25">
      <c r="A36" s="11"/>
      <c r="C36" s="5"/>
      <c r="E36" s="27"/>
    </row>
    <row r="37" spans="1:6" ht="15.75" x14ac:dyDescent="0.25">
      <c r="A37" s="11"/>
      <c r="C37" s="5"/>
      <c r="E37" s="27"/>
    </row>
    <row r="38" spans="1:6" ht="15.75" x14ac:dyDescent="0.25">
      <c r="A38" s="11"/>
      <c r="C38" s="5"/>
      <c r="E38" s="27"/>
    </row>
    <row r="39" spans="1:6" x14ac:dyDescent="0.25">
      <c r="A39" s="1" t="s">
        <v>29</v>
      </c>
      <c r="C39" s="5"/>
    </row>
    <row r="40" spans="1:6" x14ac:dyDescent="0.25">
      <c r="A40" s="1" t="s">
        <v>21</v>
      </c>
      <c r="C40" s="32">
        <v>1537410.43</v>
      </c>
    </row>
    <row r="41" spans="1:6" x14ac:dyDescent="0.25">
      <c r="A41" s="33" t="s">
        <v>22</v>
      </c>
      <c r="B41" s="4"/>
      <c r="C41" s="34">
        <v>6510735.3600000003</v>
      </c>
    </row>
    <row r="42" spans="1:6" x14ac:dyDescent="0.25">
      <c r="A42" s="1" t="s">
        <v>11</v>
      </c>
      <c r="C42" s="27">
        <f>C41+C40</f>
        <v>8048145.79</v>
      </c>
    </row>
    <row r="49" spans="3:5" x14ac:dyDescent="0.25">
      <c r="C49" s="32">
        <f>C24+C33+C23</f>
        <v>17764243.800000001</v>
      </c>
      <c r="E49" s="32">
        <f>E23+E24+E33</f>
        <v>14677468.800000001</v>
      </c>
    </row>
    <row r="50" spans="3:5" x14ac:dyDescent="0.25">
      <c r="C50" s="32">
        <f>C17+C25+C28</f>
        <v>17073023.313999999</v>
      </c>
      <c r="E50" s="32">
        <f>E17+E25+E28</f>
        <v>14188853.210499998</v>
      </c>
    </row>
    <row r="51" spans="3:5" x14ac:dyDescent="0.25">
      <c r="C51" s="27">
        <f>C49-C50</f>
        <v>691220.48600000143</v>
      </c>
      <c r="D51" s="1"/>
      <c r="E51" s="27">
        <f>E49-E50</f>
        <v>488615.58950000256</v>
      </c>
    </row>
  </sheetData>
  <mergeCells count="3">
    <mergeCell ref="A19:C19"/>
    <mergeCell ref="A1:C1"/>
    <mergeCell ref="A33:B33"/>
  </mergeCells>
  <pageMargins left="0.70866141732283472" right="0.70866141732283472" top="0.78740157480314965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Předp. plán výdajů - rok 2017</vt:lpstr>
      <vt:lpstr>'Předp. plán výdajů - rok 2017'!Oblast_tisku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Jana Bürgerová</dc:creator>
  <cp:lastModifiedBy>Tomáš Kalfiřt</cp:lastModifiedBy>
  <cp:lastPrinted>2017-04-06T14:17:09Z</cp:lastPrinted>
  <dcterms:created xsi:type="dcterms:W3CDTF">2013-11-26T10:20:35Z</dcterms:created>
  <dcterms:modified xsi:type="dcterms:W3CDTF">2017-04-07T12:57:06Z</dcterms:modified>
</cp:coreProperties>
</file>